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H13" i="10" l="1"/>
  <c r="E7" i="10"/>
  <c r="E5" i="10"/>
  <c r="G23" i="10"/>
  <c r="G6" i="10" s="1"/>
  <c r="D23" i="10"/>
  <c r="H21" i="10" l="1"/>
  <c r="H7" i="10"/>
  <c r="I7" i="10" s="1"/>
  <c r="H19" i="10" l="1"/>
  <c r="H20" i="10"/>
  <c r="E6" i="9" l="1"/>
  <c r="F6" i="9"/>
  <c r="H5" i="10" l="1"/>
  <c r="H15" i="10"/>
  <c r="H18" i="10"/>
  <c r="H17" i="10"/>
  <c r="H16" i="10"/>
  <c r="H14" i="10"/>
  <c r="H23" i="10" l="1"/>
  <c r="H6" i="10" s="1"/>
  <c r="I6" i="10" l="1"/>
  <c r="I8" i="10" s="1"/>
  <c r="H8" i="10"/>
  <c r="G6" i="9"/>
  <c r="F9" i="9"/>
  <c r="E9" i="9" l="1"/>
</calcChain>
</file>

<file path=xl/sharedStrings.xml><?xml version="1.0" encoding="utf-8"?>
<sst xmlns="http://schemas.openxmlformats.org/spreadsheetml/2006/main" count="70" uniqueCount="64">
  <si>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</si>
  <si>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</si>
  <si>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</si>
  <si>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</si>
  <si>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</si>
  <si>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</si>
  <si>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</si>
  <si>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</si>
  <si>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</si>
  <si>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</si>
  <si>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</si>
  <si>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</si>
  <si>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</si>
  <si>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</si>
  <si>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</si>
  <si>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</si>
  <si>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</si>
  <si>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</si>
  <si>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</si>
  <si>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</si>
  <si>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</si>
  <si>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</si>
  <si>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</si>
  <si>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</si>
  <si>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</si>
  <si>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</si>
  <si>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</si>
  <si>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</si>
  <si>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</si>
  <si>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</si>
  <si>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</si>
  <si>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</si>
  <si>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</si>
  <si>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</si>
  <si>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</si>
  <si>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</si>
  <si>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</si>
  <si>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</si>
  <si>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</si>
  <si>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</si>
  <si>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</si>
  <si>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</si>
  <si>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</si>
  <si>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</si>
  <si>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</si>
  <si>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</si>
  <si>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</si>
  <si>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</si>
  <si>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</si>
  <si>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</si>
  <si>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</si>
  <si>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</si>
  <si>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</si>
  <si>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</si>
  <si>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</si>
  <si>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Смешанные ТКО с учетом прямых договоров</t>
  </si>
  <si>
    <t>СПРО-2021-7454796 ОТ 10.03.2022</t>
  </si>
  <si>
    <t>АРГО</t>
  </si>
  <si>
    <t>К1пом. 20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</si>
  <si>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май 2022</t>
    </r>
    <r>
      <rPr>
        <b/>
        <sz val="12"/>
        <rFont val="Times New Roman"/>
        <family val="1"/>
        <charset val="204"/>
      </rPr>
      <t xml:space="preserve"> г.</t>
    </r>
  </si>
  <si>
    <t>Отчет по вывозу ТКО за май 2022 г.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</si>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</sst>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topLeftCell="A2" zoomScale="115" zoomScaleNormal="115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3" t="s">
        <v>59</v>
      </c>
      <c r="B1" s="44"/>
      <c r="C1" s="44"/>
      <c r="D1" s="44"/>
      <c r="E1" s="44"/>
      <c r="F1" s="44"/>
      <c r="G1" s="45"/>
    </row>
    <row r="2" spans="1:11" ht="22.5" customHeight="1">
      <c r="A2" s="46" t="s">
        <v>2</v>
      </c>
      <c r="B2" s="46" t="s">
        <v>3</v>
      </c>
      <c r="C2" s="46" t="s">
        <v>4</v>
      </c>
      <c r="D2" s="46" t="s">
        <v>19</v>
      </c>
      <c r="E2" s="46" t="s">
        <v>5</v>
      </c>
      <c r="F2" s="46"/>
      <c r="G2" s="46"/>
    </row>
    <row r="3" spans="1:11" ht="19.5" customHeight="1">
      <c r="A3" s="46"/>
      <c r="B3" s="46"/>
      <c r="C3" s="46"/>
      <c r="D3" s="46"/>
      <c r="E3" s="46" t="s">
        <v>6</v>
      </c>
      <c r="F3" s="46"/>
      <c r="G3" s="46" t="s">
        <v>7</v>
      </c>
    </row>
    <row r="4" spans="1:11" ht="40.5" customHeight="1" thickBot="1">
      <c r="A4" s="46"/>
      <c r="B4" s="46"/>
      <c r="C4" s="46"/>
      <c r="D4" s="46"/>
      <c r="E4" s="12" t="s">
        <v>22</v>
      </c>
      <c r="F4" s="4" t="s">
        <v>8</v>
      </c>
      <c r="G4" s="46"/>
    </row>
    <row r="5" spans="1:11" ht="21.75" customHeight="1" thickBot="1">
      <c r="A5" s="9" t="s">
        <v>18</v>
      </c>
      <c r="B5" s="7" t="s">
        <v>9</v>
      </c>
      <c r="C5" s="4" t="s">
        <v>10</v>
      </c>
      <c r="D5" s="42">
        <v>76572.31</v>
      </c>
      <c r="E5" s="35">
        <v>104.37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26.111999999999998</v>
      </c>
      <c r="F6" s="36">
        <f>F7*0.051</f>
        <v>5.1066299999999991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512</v>
      </c>
      <c r="F7" s="22">
        <f>31*3.23</f>
        <v>100.13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511</v>
      </c>
      <c r="F8" s="22">
        <f>31*4.33</f>
        <v>134.22999999999999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1023</v>
      </c>
      <c r="F9" s="22">
        <f>F7+F8</f>
        <v>234.35999999999999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38980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3"/>
  <sheetViews>
    <sheetView zoomScale="85" zoomScaleNormal="85" workbookViewId="0">
      <selection activeCell="I8" sqref="I8"/>
    </sheetView>
  </sheetViews>
  <sheetFormatPr defaultRowHeight="12.75"/>
  <cols>
    <col min="1" max="1" width="38.140625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48" t="s">
        <v>60</v>
      </c>
      <c r="B2" s="48"/>
      <c r="C2" s="48"/>
      <c r="D2" s="48"/>
      <c r="E2" s="48"/>
      <c r="F2" s="48"/>
      <c r="G2" s="48"/>
      <c r="H2" s="48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49" t="s">
        <v>23</v>
      </c>
      <c r="B4" s="49"/>
      <c r="C4" s="49"/>
      <c r="D4" s="49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0" t="s">
        <v>27</v>
      </c>
      <c r="B5" s="50"/>
      <c r="C5" s="50"/>
      <c r="D5" s="50"/>
      <c r="E5" s="11">
        <f>11288.3+11665.5+12128.7-920.6</f>
        <v>34161.9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50" t="s">
        <v>55</v>
      </c>
      <c r="B6" s="50"/>
      <c r="C6" s="50"/>
      <c r="D6" s="50"/>
      <c r="E6" s="11"/>
      <c r="F6" s="29"/>
      <c r="G6" s="29">
        <f>G5-G23</f>
        <v>206.988</v>
      </c>
      <c r="H6" s="41">
        <f>H5-H23</f>
        <v>193313.12448999999</v>
      </c>
      <c r="I6" s="31">
        <f>H6/E5</f>
        <v>5.6587345695057936</v>
      </c>
    </row>
    <row r="7" spans="1:9" ht="18.75">
      <c r="A7" s="51" t="s">
        <v>28</v>
      </c>
      <c r="B7" s="52"/>
      <c r="C7" s="52"/>
      <c r="D7" s="53"/>
      <c r="E7" s="11">
        <f>11288.3+11665.5+12128.7-920.6</f>
        <v>34161.9</v>
      </c>
      <c r="F7" s="29">
        <v>891.53</v>
      </c>
      <c r="G7" s="29">
        <v>0.9</v>
      </c>
      <c r="H7" s="41">
        <f>F7*G7*10.14</f>
        <v>8136.1027800000002</v>
      </c>
      <c r="I7" s="31">
        <f>H7/E7</f>
        <v>0.23816306411528632</v>
      </c>
    </row>
    <row r="8" spans="1:9" ht="20.25">
      <c r="A8" s="47" t="s">
        <v>29</v>
      </c>
      <c r="B8" s="47"/>
      <c r="C8" s="47"/>
      <c r="D8" s="47"/>
      <c r="E8" s="32"/>
      <c r="F8" s="28"/>
      <c r="G8" s="28"/>
      <c r="H8" s="33">
        <f>SUM(H6:H7)</f>
        <v>201449.22726999997</v>
      </c>
      <c r="I8" s="34">
        <f>SUM(I5:I7)</f>
        <v>5.8968976336210801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9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9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9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9">
        <f>F5*G16</f>
        <v>713.22400000000005</v>
      </c>
    </row>
    <row r="17" spans="1:8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9">
        <f>F5*G17</f>
        <v>258.5437</v>
      </c>
    </row>
    <row r="18" spans="1:8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9">
        <f>F5*G18</f>
        <v>6151.5569999999998</v>
      </c>
    </row>
    <row r="19" spans="1:8" ht="15.75">
      <c r="A19" s="38">
        <v>7</v>
      </c>
      <c r="B19" s="38" t="s">
        <v>49</v>
      </c>
      <c r="C19" s="38"/>
      <c r="D19" s="38">
        <v>131</v>
      </c>
      <c r="E19" s="38" t="s">
        <v>50</v>
      </c>
      <c r="F19" s="38" t="s">
        <v>51</v>
      </c>
      <c r="G19" s="38">
        <v>2.85</v>
      </c>
      <c r="H19" s="39">
        <f>F5*G19</f>
        <v>2540.8604999999998</v>
      </c>
    </row>
    <row r="20" spans="1:8" ht="15.75">
      <c r="A20" s="38">
        <v>8</v>
      </c>
      <c r="B20" s="38" t="s">
        <v>52</v>
      </c>
      <c r="C20" s="38"/>
      <c r="D20" s="38">
        <v>36.4</v>
      </c>
      <c r="E20" s="38" t="s">
        <v>53</v>
      </c>
      <c r="F20" s="38" t="s">
        <v>54</v>
      </c>
      <c r="G20" s="38">
        <v>1.9</v>
      </c>
      <c r="H20" s="39">
        <f t="shared" ref="H20" si="0">F7*G20</f>
        <v>1693.9069999999999</v>
      </c>
    </row>
    <row r="21" spans="1:8" ht="15.75">
      <c r="A21" s="38">
        <v>9</v>
      </c>
      <c r="B21" s="38" t="s">
        <v>56</v>
      </c>
      <c r="C21" s="38"/>
      <c r="D21" s="38">
        <v>106.9</v>
      </c>
      <c r="E21" s="38" t="s">
        <v>57</v>
      </c>
      <c r="F21" s="38" t="s">
        <v>58</v>
      </c>
      <c r="G21" s="38">
        <v>5.3449999999999998</v>
      </c>
      <c r="H21" s="39">
        <f t="shared" ref="H21" si="1">F8*G21</f>
        <v>0</v>
      </c>
    </row>
    <row r="22" spans="1:8" ht="15.75">
      <c r="A22" s="38">
        <v>10</v>
      </c>
      <c r="B22" s="38" t="s">
        <v>61</v>
      </c>
      <c r="C22" s="38"/>
      <c r="D22" s="38">
        <v>111.3</v>
      </c>
      <c r="E22" s="38" t="s">
        <v>62</v>
      </c>
      <c r="F22" s="38" t="s">
        <v>63</v>
      </c>
      <c r="G22" s="38">
        <v>4.5</v>
      </c>
      <c r="H22" s="39">
        <v>0</v>
      </c>
    </row>
    <row r="23" spans="1:8" ht="15.75">
      <c r="A23" s="38"/>
      <c r="B23" s="38"/>
      <c r="C23" s="38"/>
      <c r="D23" s="39">
        <f>SUM(D13:D22)</f>
        <v>920.59999999999991</v>
      </c>
      <c r="E23" s="38"/>
      <c r="F23" s="38"/>
      <c r="G23" s="40">
        <f>SUM(G13:G22)</f>
        <v>27.221999999999998</v>
      </c>
      <c r="H23" s="39">
        <f>SUM(H13:H20)</f>
        <v>15492.11681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2022-05-27T13:19:57Z</cp:lastPrinted>
  <dcterms:created xsi:type="dcterms:W3CDTF">1996-10-08T23:32:33Z</dcterms:created>
  <dcterms:modified xsi:type="dcterms:W3CDTF">2022-06-06T09:14:59Z</dcterms:modified>
</cp:coreProperties>
</file>